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жет" sheetId="1" r:id="rId1"/>
    <sheet name="пр.д" sheetId="2" r:id="rId2"/>
  </sheets>
  <definedNames>
    <definedName name="_Otchet_Period_Source__AT_ObjectName">'бюджет'!$A$10</definedName>
    <definedName name="_PBuh_">'бюджет'!$E$53</definedName>
    <definedName name="_PBuhN_">'бюджет'!$A$53</definedName>
    <definedName name="_PCBuh_">'бюджет'!$H$55</definedName>
    <definedName name="_Period_">'бюджет'!$A$5</definedName>
    <definedName name="_PFes_">'бюджет'!$J$50</definedName>
    <definedName name="_PFesN_">'бюджет'!$G$50</definedName>
    <definedName name="_PIsp_">'бюджет'!$G$59</definedName>
    <definedName name="_PIspN_">'бюджет'!$B$59</definedName>
    <definedName name="_PRuk_">'бюджет'!$E$50</definedName>
    <definedName name="_PRukN_">'бюджет'!$A$50</definedName>
    <definedName name="_PRUp_">'бюджет'!$I$57</definedName>
    <definedName name="_PRUpN_">'бюджет'!$G$57</definedName>
    <definedName name="_RDate_">'бюджет'!$K$5</definedName>
    <definedName name="_xlnm.Print_Titles" localSheetId="0">'бюджет'!$16:$19</definedName>
  </definedNames>
  <calcPr fullCalcOnLoad="1" refMode="R1C1"/>
</workbook>
</file>

<file path=xl/sharedStrings.xml><?xml version="1.0" encoding="utf-8"?>
<sst xmlns="http://schemas.openxmlformats.org/spreadsheetml/2006/main" count="209" uniqueCount="176">
  <si>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</si>
  <si>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</si>
  <si>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</si>
  <si>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</si>
  <si>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</si>
  <si>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</si>
  <si>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</si>
  <si>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</si>
  <si>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</si>
  <si>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</si>
  <si>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</si>
  <si>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</si>
  <si>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</si>
  <si>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</si>
  <si>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</si>
  <si>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</si>
  <si>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</si>
  <si>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</si>
  <si>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</si>
  <si>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</si>
  <si>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</si>
  <si>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</si>
  <si>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</si>
  <si>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</si>
  <si>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</si>
  <si>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</si>
  <si>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</si>
  <si>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</si>
  <si>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</si>
  <si>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</si>
  <si>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</si>
  <si>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</si>
  <si>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</si>
  <si>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</si>
  <si>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</si>
  <si>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</si>
  <si>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</si>
  <si>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</si>
  <si>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</si>
  <si>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</si>
  <si>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</si>
  <si>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</si>
  <si>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</si>
  <si>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</si>
  <si>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</si>
  <si>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</si>
  <si>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</si>
  <si>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</si>
  <si>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</si>
  <si>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</si>
  <si>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</si>
  <si>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</si>
  <si>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</si>
  <si>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</si>
  <si>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</si>
  <si>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</si>
  <si>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</si>
  <si>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</si>
  <si>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</si>
  <si>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</si>
  <si>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</si>
  <si>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</si>
  <si>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</si>
  <si>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</si>
  <si>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</si>
  <si>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</si>
  <si>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</si>
  <si>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</si>
  <si>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</si>
  <si>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</si>
  <si>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</si>
  <si>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</si>
  <si>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</si>
  <si>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</si>
  <si>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</si>
  <si>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</si>
  <si>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</si>
  <si>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</si>
  <si>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</si>
  <si>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</si>
  <si>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</si>
  <si>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</si>
  <si>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</si>
  <si>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</si>
  <si>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</si>
  <si>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</si>
  <si>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</si>
  <si>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</si>
  <si>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</si>
  <si>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</si>
  <si>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</si>
  <si>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</si>
  <si>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</si>
  <si>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</si>
  <si>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</si>
  <si>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</si>
  <si>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</si>
  <si>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</si>
  <si>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</si>
  <si>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Малолученское сельское поселение</t>
  </si>
  <si>
    <t xml:space="preserve">         </t>
  </si>
  <si>
    <t>Главный специалист</t>
  </si>
  <si>
    <t>Исполнитель (пользователей в него прописывать не надо, испольнителем всегда считается тот, кто экспортирует документ)</t>
  </si>
  <si>
    <t>Руководитель (уполномоченное лицо)</t>
  </si>
  <si>
    <t>Администрация Жуковского сельского поселения</t>
  </si>
  <si>
    <t>МБУК "Жуковский СДК"</t>
  </si>
  <si>
    <t>остаток на 01.01.2017</t>
  </si>
  <si>
    <t>Код формы: 737d</t>
  </si>
  <si>
    <t>Название формы: Отчет об исполнении учреждением плана его финансово-хозяйственной деятельности по собственным доходам учреждения</t>
  </si>
  <si>
    <t>Вид учреждения</t>
  </si>
  <si>
    <t>БЮД</t>
  </si>
  <si>
    <t>Вид финансовой деятельности</t>
  </si>
  <si>
    <t>2</t>
  </si>
  <si>
    <t>предпр.деятельность</t>
  </si>
  <si>
    <t>Наименование организации</t>
  </si>
  <si>
    <t>остаток - 81,75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</si>
  <si>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</si>
  <si>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</si>
  <si>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</si>
  <si>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</si>
  <si>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через  лицевые счета</t>
  </si>
  <si>
    <t>Исполнено через лицевые счета за счет остатка прошлых лет</t>
  </si>
  <si>
    <t>Исполнено через кассу  учреждения</t>
  </si>
  <si>
    <t>Исполнено некассовыми операциями</t>
  </si>
  <si>
    <t>Исполнено итого</t>
  </si>
  <si>
    <t>Не исполнено плановых назначений</t>
  </si>
  <si>
    <t>010</t>
  </si>
  <si>
    <t>000</t>
  </si>
  <si>
    <t xml:space="preserve">    Доходы от оказания платных услуг (работ)</t>
  </si>
  <si>
    <t>040</t>
  </si>
  <si>
    <t>130</t>
  </si>
  <si>
    <t>Остаток на 01.01.2017</t>
  </si>
  <si>
    <t>150</t>
  </si>
  <si>
    <t>XXX</t>
  </si>
  <si>
    <t>170</t>
  </si>
  <si>
    <t>220</t>
  </si>
  <si>
    <t>транспортные услуги</t>
  </si>
  <si>
    <t>172</t>
  </si>
  <si>
    <t>222</t>
  </si>
  <si>
    <t>коммунальные услуги</t>
  </si>
  <si>
    <t>173</t>
  </si>
  <si>
    <t>223</t>
  </si>
  <si>
    <t>услуги по содержанию имущества</t>
  </si>
  <si>
    <t>175</t>
  </si>
  <si>
    <t>225</t>
  </si>
  <si>
    <t>176</t>
  </si>
  <si>
    <t>226</t>
  </si>
  <si>
    <t>250</t>
  </si>
  <si>
    <t>290</t>
  </si>
  <si>
    <t>260</t>
  </si>
  <si>
    <t>300</t>
  </si>
  <si>
    <t xml:space="preserve">             в том числе: основных средств </t>
  </si>
  <si>
    <t>261</t>
  </si>
  <si>
    <t>310</t>
  </si>
  <si>
    <t>264</t>
  </si>
  <si>
    <t>340</t>
  </si>
  <si>
    <t>450</t>
  </si>
  <si>
    <t>700</t>
  </si>
  <si>
    <t>710</t>
  </si>
  <si>
    <t>510</t>
  </si>
  <si>
    <t>720</t>
  </si>
  <si>
    <t>610</t>
  </si>
  <si>
    <t>Руководитель организации</t>
  </si>
  <si>
    <t>Грибкова А.И.</t>
  </si>
  <si>
    <t>(подпись)</t>
  </si>
  <si>
    <t>Главный бухгалтер</t>
  </si>
  <si>
    <t>Мамецкая О.А.</t>
  </si>
  <si>
    <t>Ведущий бухгалтер</t>
  </si>
  <si>
    <t>дебетовая зад-ть по эл/эн</t>
  </si>
  <si>
    <t>заработная плата обл.</t>
  </si>
  <si>
    <t>начисления на выплаты по оплате труда обл</t>
  </si>
  <si>
    <t>заработная плата соф.</t>
  </si>
  <si>
    <t>начисления на выплаты по оплате труда соф</t>
  </si>
  <si>
    <t>Налоги</t>
  </si>
  <si>
    <t>на 1 декабря  2018 года</t>
  </si>
  <si>
    <t>на 01.12.2018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</si>
</sst>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25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49" fontId="11" fillId="0" borderId="26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0" fillId="0" borderId="27" xfId="0" applyNumberFormat="1" applyBorder="1" applyAlignment="1">
      <alignment wrapText="1"/>
    </xf>
    <xf numFmtId="49" fontId="0" fillId="0" borderId="27" xfId="0" applyNumberFormat="1" applyBorder="1" applyAlignment="1">
      <alignment/>
    </xf>
    <xf numFmtId="4" fontId="11" fillId="0" borderId="27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24" xfId="0" applyNumberFormat="1" applyBorder="1" applyAlignment="1">
      <alignment wrapText="1"/>
    </xf>
    <xf numFmtId="49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0" fillId="0" borderId="24" xfId="0" applyBorder="1" applyAlignment="1">
      <alignment wrapText="1"/>
    </xf>
    <xf numFmtId="0" fontId="0" fillId="0" borderId="18" xfId="0" applyBorder="1" applyAlignment="1">
      <alignment/>
    </xf>
    <xf numFmtId="0" fontId="4" fillId="0" borderId="24" xfId="0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 vertical="center"/>
    </xf>
    <xf numFmtId="4" fontId="11" fillId="0" borderId="31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 horizontal="left" shrinkToFi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view="pageBreakPreview" zoomScale="110" zoomScaleSheetLayoutView="110" zoomScalePageLayoutView="0" workbookViewId="0" topLeftCell="A32">
      <selection activeCell="G40" sqref="G4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5.25" customHeight="1">
      <c r="A1" s="44"/>
      <c r="B1" s="44"/>
      <c r="C1" s="44"/>
      <c r="D1" s="44"/>
      <c r="E1" s="44"/>
      <c r="F1" s="47"/>
      <c r="G1" s="47"/>
      <c r="H1" s="47"/>
      <c r="I1" s="47"/>
      <c r="J1" s="45"/>
      <c r="K1" s="45"/>
    </row>
    <row r="2" spans="1:11" ht="16.5" customHeight="1">
      <c r="A2" s="120" t="s">
        <v>45</v>
      </c>
      <c r="B2" s="121"/>
      <c r="C2" s="121"/>
      <c r="D2" s="121"/>
      <c r="E2" s="121"/>
      <c r="F2" s="121"/>
      <c r="G2" s="121"/>
      <c r="H2" s="121"/>
      <c r="I2" s="121"/>
      <c r="J2" s="47"/>
      <c r="K2" s="52"/>
    </row>
    <row r="3" spans="1:11" ht="14.25" customHeight="1" thickBot="1">
      <c r="A3" s="122" t="s">
        <v>46</v>
      </c>
      <c r="B3" s="122"/>
      <c r="C3" s="122"/>
      <c r="D3" s="122"/>
      <c r="E3" s="122"/>
      <c r="F3" s="122"/>
      <c r="G3" s="122"/>
      <c r="H3" s="122"/>
      <c r="I3" s="122"/>
      <c r="J3" s="46"/>
      <c r="K3" s="53" t="s">
        <v>4</v>
      </c>
    </row>
    <row r="4" spans="1:11" ht="13.5" customHeight="1">
      <c r="A4" s="48"/>
      <c r="B4" s="46"/>
      <c r="C4" s="46"/>
      <c r="D4" s="46"/>
      <c r="E4" s="46"/>
      <c r="F4" s="46"/>
      <c r="G4" s="46"/>
      <c r="H4" s="46"/>
      <c r="I4" s="46"/>
      <c r="J4" s="42" t="s">
        <v>48</v>
      </c>
      <c r="K4" s="54" t="s">
        <v>19</v>
      </c>
    </row>
    <row r="5" spans="1:11" ht="13.5" customHeight="1">
      <c r="A5" s="123" t="s">
        <v>174</v>
      </c>
      <c r="B5" s="123"/>
      <c r="C5" s="123"/>
      <c r="D5" s="123"/>
      <c r="E5" s="123"/>
      <c r="F5" s="123"/>
      <c r="G5" s="123"/>
      <c r="H5" s="50"/>
      <c r="I5" s="50"/>
      <c r="J5" s="42" t="s">
        <v>18</v>
      </c>
      <c r="K5" s="79">
        <v>43435</v>
      </c>
    </row>
    <row r="6" spans="1:11" s="22" customFormat="1" ht="12" customHeight="1">
      <c r="A6" s="38" t="s">
        <v>40</v>
      </c>
      <c r="B6" s="39"/>
      <c r="C6" s="39" t="s">
        <v>105</v>
      </c>
      <c r="D6" s="39"/>
      <c r="E6" s="39"/>
      <c r="F6" s="40"/>
      <c r="G6" s="40"/>
      <c r="H6" s="40"/>
      <c r="I6" s="40"/>
      <c r="J6" s="51" t="s">
        <v>17</v>
      </c>
      <c r="K6" s="55"/>
    </row>
    <row r="7" spans="1:11" s="22" customFormat="1" ht="12" customHeight="1">
      <c r="A7" s="38" t="s">
        <v>37</v>
      </c>
      <c r="B7" s="39"/>
      <c r="C7" s="39"/>
      <c r="D7" s="39"/>
      <c r="E7" s="39"/>
      <c r="F7" s="40"/>
      <c r="G7" s="40"/>
      <c r="H7" s="40"/>
      <c r="I7" s="40"/>
      <c r="J7" s="51"/>
      <c r="K7" s="55"/>
    </row>
    <row r="8" spans="1:11" s="22" customFormat="1" ht="11.25" customHeight="1">
      <c r="A8" s="38" t="s">
        <v>41</v>
      </c>
      <c r="B8" s="39"/>
      <c r="C8" s="39" t="s">
        <v>104</v>
      </c>
      <c r="D8" s="39"/>
      <c r="E8" s="39"/>
      <c r="F8" s="40"/>
      <c r="G8" s="40"/>
      <c r="H8" s="40"/>
      <c r="I8" s="40"/>
      <c r="J8" s="51" t="s">
        <v>20</v>
      </c>
      <c r="K8" s="55"/>
    </row>
    <row r="9" spans="1:11" ht="11.25" customHeight="1">
      <c r="A9" s="41" t="s">
        <v>42</v>
      </c>
      <c r="B9" s="41"/>
      <c r="C9" s="41"/>
      <c r="D9" s="41"/>
      <c r="E9" s="41"/>
      <c r="F9" s="62"/>
      <c r="G9" s="62"/>
      <c r="H9" s="62"/>
      <c r="I9" s="62"/>
      <c r="J9" s="49" t="s">
        <v>21</v>
      </c>
      <c r="K9" s="56"/>
    </row>
    <row r="10" spans="1:11" ht="9" customHeight="1">
      <c r="A10" s="41" t="s">
        <v>99</v>
      </c>
      <c r="B10" s="43"/>
      <c r="C10" s="43"/>
      <c r="D10" s="43"/>
      <c r="E10" s="43"/>
      <c r="F10" s="63"/>
      <c r="G10" s="63"/>
      <c r="H10" s="63"/>
      <c r="I10" s="63"/>
      <c r="J10" s="49" t="s">
        <v>22</v>
      </c>
      <c r="K10" s="56"/>
    </row>
    <row r="11" spans="1:11" ht="12" customHeight="1">
      <c r="A11" s="41" t="s">
        <v>31</v>
      </c>
      <c r="B11" s="128" t="s">
        <v>58</v>
      </c>
      <c r="C11" s="128"/>
      <c r="D11" s="128"/>
      <c r="E11" s="128"/>
      <c r="F11" s="128"/>
      <c r="G11" s="128"/>
      <c r="H11" s="128"/>
      <c r="I11" s="128"/>
      <c r="J11" s="49"/>
      <c r="K11" s="66"/>
    </row>
    <row r="12" spans="1:11" ht="11.25" customHeight="1">
      <c r="A12" s="41" t="s">
        <v>15</v>
      </c>
      <c r="B12" s="41"/>
      <c r="C12" s="41"/>
      <c r="D12" s="41"/>
      <c r="E12" s="41"/>
      <c r="F12" s="62"/>
      <c r="G12" s="62"/>
      <c r="H12" s="62"/>
      <c r="I12" s="62"/>
      <c r="J12" s="41"/>
      <c r="K12" s="64"/>
    </row>
    <row r="13" spans="1:11" ht="10.5" customHeight="1" thickBot="1">
      <c r="A13" s="41" t="s">
        <v>1</v>
      </c>
      <c r="B13" s="41"/>
      <c r="C13" s="41"/>
      <c r="D13" s="41"/>
      <c r="E13" s="41"/>
      <c r="F13" s="62"/>
      <c r="G13" s="62"/>
      <c r="H13" s="62"/>
      <c r="I13" s="62"/>
      <c r="J13" s="41" t="s">
        <v>14</v>
      </c>
      <c r="K13" s="65" t="s">
        <v>0</v>
      </c>
    </row>
    <row r="14" spans="1:11" ht="12" customHeight="1">
      <c r="A14" s="44"/>
      <c r="B14" s="57"/>
      <c r="C14" s="57"/>
      <c r="D14" s="57"/>
      <c r="E14" s="58" t="s">
        <v>30</v>
      </c>
      <c r="F14" s="62"/>
      <c r="G14" s="47"/>
      <c r="H14" s="62"/>
      <c r="I14" s="62"/>
      <c r="J14" s="62"/>
      <c r="K14" s="52"/>
    </row>
    <row r="15" spans="1:11" ht="5.25" customHeight="1" hidden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76">
        <v>2</v>
      </c>
      <c r="C19" s="76">
        <v>3</v>
      </c>
      <c r="D19" s="15"/>
      <c r="E19" s="15" t="s">
        <v>2</v>
      </c>
      <c r="F19" s="71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2" t="s">
        <v>36</v>
      </c>
    </row>
    <row r="20" spans="1:12" ht="12.75">
      <c r="A20" s="74" t="s">
        <v>59</v>
      </c>
      <c r="B20" s="77" t="str">
        <f aca="true" t="shared" si="0" ref="B20:B48">IF(LEFT(TRIM(D20),3)="150","200",LEFT(TRIM(D20),3))</f>
        <v>010</v>
      </c>
      <c r="C20" s="77">
        <f aca="true" t="shared" si="1" ref="C20:C48">IF(RIGHT(TRIM(D20),3)="000","",IF(RIGHT(TRIM(D20),3)="XXX","X",RIGHT(TRIM(D20),3)))</f>
      </c>
      <c r="D20" s="75" t="s">
        <v>60</v>
      </c>
      <c r="E20" s="80">
        <f>E21+E23</f>
        <v>1488100</v>
      </c>
      <c r="F20" s="80">
        <f>F21+F24</f>
        <v>1356300</v>
      </c>
      <c r="G20" s="73"/>
      <c r="H20" s="73"/>
      <c r="I20" s="73"/>
      <c r="J20" s="73">
        <f>F20</f>
        <v>1356300</v>
      </c>
      <c r="K20" s="73">
        <f>E20-F20</f>
        <v>131800</v>
      </c>
      <c r="L20" s="33"/>
    </row>
    <row r="21" spans="1:12" ht="12.75">
      <c r="A21" s="74" t="s">
        <v>61</v>
      </c>
      <c r="B21" s="77" t="str">
        <f t="shared" si="0"/>
        <v>100</v>
      </c>
      <c r="C21" s="77" t="str">
        <f t="shared" si="1"/>
        <v>180</v>
      </c>
      <c r="D21" s="75" t="s">
        <v>62</v>
      </c>
      <c r="E21" s="73">
        <f>E22</f>
        <v>1488100</v>
      </c>
      <c r="F21" s="73">
        <f>F22+F23</f>
        <v>1356300</v>
      </c>
      <c r="G21" s="73"/>
      <c r="H21" s="73"/>
      <c r="I21" s="73"/>
      <c r="J21" s="73">
        <f aca="true" t="shared" si="2" ref="J21:J48">F21</f>
        <v>1356300</v>
      </c>
      <c r="K21" s="73">
        <f aca="true" t="shared" si="3" ref="K21:K48">E21-F21</f>
        <v>131800</v>
      </c>
      <c r="L21" s="33"/>
    </row>
    <row r="22" spans="1:12" ht="22.5">
      <c r="A22" s="74" t="s">
        <v>63</v>
      </c>
      <c r="B22" s="77" t="str">
        <f t="shared" si="0"/>
        <v>101</v>
      </c>
      <c r="C22" s="77" t="str">
        <f t="shared" si="1"/>
        <v>180</v>
      </c>
      <c r="D22" s="75" t="s">
        <v>64</v>
      </c>
      <c r="E22" s="73">
        <v>1488100</v>
      </c>
      <c r="F22" s="73">
        <v>1356300</v>
      </c>
      <c r="G22" s="73"/>
      <c r="H22" s="73"/>
      <c r="I22" s="73"/>
      <c r="J22" s="73">
        <f t="shared" si="2"/>
        <v>1356300</v>
      </c>
      <c r="K22" s="73">
        <f t="shared" si="3"/>
        <v>131800</v>
      </c>
      <c r="L22" s="33"/>
    </row>
    <row r="23" spans="1:12" ht="12.75">
      <c r="A23" s="74" t="s">
        <v>168</v>
      </c>
      <c r="B23" s="77"/>
      <c r="C23" s="77">
        <v>180</v>
      </c>
      <c r="D23" s="75"/>
      <c r="E23" s="73"/>
      <c r="F23" s="73">
        <v>0</v>
      </c>
      <c r="G23" s="73"/>
      <c r="H23" s="73"/>
      <c r="I23" s="73"/>
      <c r="J23" s="73"/>
      <c r="K23" s="73">
        <f t="shared" si="3"/>
        <v>0</v>
      </c>
      <c r="L23" s="33"/>
    </row>
    <row r="24" spans="1:12" ht="12.75">
      <c r="A24" s="74" t="s">
        <v>106</v>
      </c>
      <c r="B24" s="77"/>
      <c r="C24" s="77"/>
      <c r="D24" s="75"/>
      <c r="E24" s="73"/>
      <c r="F24" s="73"/>
      <c r="G24" s="73"/>
      <c r="H24" s="73"/>
      <c r="I24" s="73"/>
      <c r="J24" s="73"/>
      <c r="K24" s="73">
        <f t="shared" si="3"/>
        <v>0</v>
      </c>
      <c r="L24" s="33"/>
    </row>
    <row r="25" spans="1:12" ht="12.75">
      <c r="A25" s="74" t="s">
        <v>65</v>
      </c>
      <c r="B25" s="77" t="str">
        <f t="shared" si="0"/>
        <v>200</v>
      </c>
      <c r="C25" s="77" t="str">
        <f t="shared" si="1"/>
        <v>X</v>
      </c>
      <c r="D25" s="75" t="s">
        <v>66</v>
      </c>
      <c r="E25" s="80">
        <f>E26+E35+E41+E42+E40</f>
        <v>1535996.17</v>
      </c>
      <c r="F25" s="80">
        <f>F26+F35+F41+F42+F40</f>
        <v>1347785.58</v>
      </c>
      <c r="G25" s="73"/>
      <c r="H25" s="73"/>
      <c r="I25" s="73"/>
      <c r="J25" s="73">
        <f t="shared" si="2"/>
        <v>1347785.58</v>
      </c>
      <c r="K25" s="73">
        <f t="shared" si="3"/>
        <v>188210.58999999985</v>
      </c>
      <c r="L25" s="33"/>
    </row>
    <row r="26" spans="1:12" ht="22.5">
      <c r="A26" s="74" t="s">
        <v>67</v>
      </c>
      <c r="B26" s="77" t="str">
        <f t="shared" si="0"/>
        <v>160</v>
      </c>
      <c r="C26" s="106" t="str">
        <f t="shared" si="1"/>
        <v>210</v>
      </c>
      <c r="D26" s="107" t="s">
        <v>68</v>
      </c>
      <c r="E26" s="80">
        <f>E27+E30+E28+E29+E31+E32</f>
        <v>1435100</v>
      </c>
      <c r="F26" s="80">
        <f>F27+F30+F28+F31+F29+F32</f>
        <v>1294214.06</v>
      </c>
      <c r="G26" s="73"/>
      <c r="H26" s="73"/>
      <c r="I26" s="73"/>
      <c r="J26" s="73">
        <f t="shared" si="2"/>
        <v>1294214.06</v>
      </c>
      <c r="K26" s="73">
        <f t="shared" si="3"/>
        <v>140885.93999999994</v>
      </c>
      <c r="L26" s="33"/>
    </row>
    <row r="27" spans="1:12" ht="12.75">
      <c r="A27" s="74" t="s">
        <v>69</v>
      </c>
      <c r="B27" s="77" t="str">
        <f t="shared" si="0"/>
        <v>161</v>
      </c>
      <c r="C27" s="77" t="str">
        <f t="shared" si="1"/>
        <v>211</v>
      </c>
      <c r="D27" s="75" t="s">
        <v>70</v>
      </c>
      <c r="E27" s="73">
        <v>666300</v>
      </c>
      <c r="F27" s="73">
        <v>639452.01</v>
      </c>
      <c r="G27" s="73"/>
      <c r="H27" s="73"/>
      <c r="I27" s="73"/>
      <c r="J27" s="73">
        <f t="shared" si="2"/>
        <v>639452.01</v>
      </c>
      <c r="K27" s="73">
        <f t="shared" si="3"/>
        <v>26847.98999999999</v>
      </c>
      <c r="L27" s="33"/>
    </row>
    <row r="28" spans="1:12" ht="12.75">
      <c r="A28" s="98" t="s">
        <v>169</v>
      </c>
      <c r="B28" s="77"/>
      <c r="C28" s="77"/>
      <c r="D28" s="75"/>
      <c r="E28" s="73">
        <v>424500</v>
      </c>
      <c r="F28" s="73">
        <v>336520.49</v>
      </c>
      <c r="G28" s="73"/>
      <c r="H28" s="73"/>
      <c r="I28" s="73"/>
      <c r="J28" s="73"/>
      <c r="K28" s="73"/>
      <c r="L28" s="33"/>
    </row>
    <row r="29" spans="1:12" ht="12.75">
      <c r="A29" s="98" t="s">
        <v>171</v>
      </c>
      <c r="B29" s="77"/>
      <c r="C29" s="77"/>
      <c r="D29" s="75"/>
      <c r="E29" s="73">
        <v>15400</v>
      </c>
      <c r="F29" s="73">
        <v>15400</v>
      </c>
      <c r="G29" s="73"/>
      <c r="H29" s="73"/>
      <c r="I29" s="73"/>
      <c r="J29" s="73"/>
      <c r="K29" s="73"/>
      <c r="L29" s="33"/>
    </row>
    <row r="30" spans="1:12" ht="12.75">
      <c r="A30" s="74" t="s">
        <v>71</v>
      </c>
      <c r="B30" s="77" t="str">
        <f t="shared" si="0"/>
        <v>163</v>
      </c>
      <c r="C30" s="77" t="str">
        <f t="shared" si="1"/>
        <v>213</v>
      </c>
      <c r="D30" s="75" t="s">
        <v>72</v>
      </c>
      <c r="E30" s="73">
        <v>196100</v>
      </c>
      <c r="F30" s="73">
        <v>192361.57</v>
      </c>
      <c r="G30" s="73"/>
      <c r="H30" s="73"/>
      <c r="I30" s="73"/>
      <c r="J30" s="73">
        <f t="shared" si="2"/>
        <v>192361.57</v>
      </c>
      <c r="K30" s="73">
        <f t="shared" si="3"/>
        <v>3738.429999999993</v>
      </c>
      <c r="L30" s="33"/>
    </row>
    <row r="31" spans="1:12" ht="12.75">
      <c r="A31" s="99" t="s">
        <v>170</v>
      </c>
      <c r="B31" s="76"/>
      <c r="C31" s="76"/>
      <c r="D31" s="15"/>
      <c r="E31" s="100">
        <v>128200</v>
      </c>
      <c r="F31" s="100">
        <v>105879.99</v>
      </c>
      <c r="G31" s="100"/>
      <c r="H31" s="100"/>
      <c r="I31" s="100"/>
      <c r="J31" s="100">
        <f t="shared" si="2"/>
        <v>105879.99</v>
      </c>
      <c r="K31" s="100">
        <f t="shared" si="3"/>
        <v>22320.009999999995</v>
      </c>
      <c r="L31" s="33"/>
    </row>
    <row r="32" spans="1:12" ht="12.75">
      <c r="A32" s="99" t="s">
        <v>172</v>
      </c>
      <c r="B32" s="77"/>
      <c r="C32" s="77"/>
      <c r="D32" s="75"/>
      <c r="E32" s="73">
        <v>4600</v>
      </c>
      <c r="F32" s="73">
        <v>4600</v>
      </c>
      <c r="G32" s="73"/>
      <c r="H32" s="73"/>
      <c r="I32" s="73"/>
      <c r="J32" s="73"/>
      <c r="K32" s="73"/>
      <c r="L32" s="33"/>
    </row>
    <row r="33" spans="1:12" ht="13.5" thickBot="1">
      <c r="A33" s="115"/>
      <c r="B33" s="116"/>
      <c r="C33" s="116"/>
      <c r="D33" s="4"/>
      <c r="E33" s="117"/>
      <c r="F33" s="117"/>
      <c r="G33" s="117"/>
      <c r="H33" s="117"/>
      <c r="I33" s="117"/>
      <c r="J33" s="117"/>
      <c r="K33" s="118"/>
      <c r="L33" s="33"/>
    </row>
    <row r="34" spans="1:12" ht="13.5" thickBot="1">
      <c r="A34" s="111">
        <v>244</v>
      </c>
      <c r="B34" s="112"/>
      <c r="C34" s="112"/>
      <c r="D34" s="113"/>
      <c r="E34" s="114"/>
      <c r="F34" s="114">
        <f>F35+F40+F42</f>
        <v>51515.520000000004</v>
      </c>
      <c r="G34" s="104"/>
      <c r="H34" s="104"/>
      <c r="I34" s="104"/>
      <c r="J34" s="104"/>
      <c r="K34" s="105"/>
      <c r="L34" s="33"/>
    </row>
    <row r="35" spans="1:12" ht="12.75">
      <c r="A35" s="101" t="s">
        <v>73</v>
      </c>
      <c r="B35" s="102" t="str">
        <f t="shared" si="0"/>
        <v>170</v>
      </c>
      <c r="C35" s="108" t="str">
        <f t="shared" si="1"/>
        <v>220</v>
      </c>
      <c r="D35" s="109" t="s">
        <v>74</v>
      </c>
      <c r="E35" s="110">
        <f>E36+E37+E38+E39</f>
        <v>50896.17</v>
      </c>
      <c r="F35" s="110">
        <f>F36+F37+F38+F39</f>
        <v>6167.01</v>
      </c>
      <c r="G35" s="103"/>
      <c r="H35" s="103"/>
      <c r="I35" s="103"/>
      <c r="J35" s="103">
        <f t="shared" si="2"/>
        <v>6167.01</v>
      </c>
      <c r="K35" s="103">
        <f t="shared" si="3"/>
        <v>44729.159999999996</v>
      </c>
      <c r="L35" s="33"/>
    </row>
    <row r="36" spans="1:12" ht="12.75">
      <c r="A36" s="74" t="s">
        <v>75</v>
      </c>
      <c r="B36" s="77" t="str">
        <f t="shared" si="0"/>
        <v>171</v>
      </c>
      <c r="C36" s="77" t="str">
        <f t="shared" si="1"/>
        <v>221</v>
      </c>
      <c r="D36" s="75" t="s">
        <v>76</v>
      </c>
      <c r="E36" s="73">
        <v>0</v>
      </c>
      <c r="F36" s="73">
        <v>0</v>
      </c>
      <c r="G36" s="73"/>
      <c r="H36" s="73"/>
      <c r="I36" s="73"/>
      <c r="J36" s="73">
        <f t="shared" si="2"/>
        <v>0</v>
      </c>
      <c r="K36" s="73">
        <f t="shared" si="3"/>
        <v>0</v>
      </c>
      <c r="L36" s="33"/>
    </row>
    <row r="37" spans="1:12" ht="12.75">
      <c r="A37" s="74" t="s">
        <v>77</v>
      </c>
      <c r="B37" s="77" t="str">
        <f t="shared" si="0"/>
        <v>173</v>
      </c>
      <c r="C37" s="77" t="str">
        <f t="shared" si="1"/>
        <v>223</v>
      </c>
      <c r="D37" s="75" t="s">
        <v>78</v>
      </c>
      <c r="E37" s="73">
        <v>2396.17</v>
      </c>
      <c r="F37" s="73">
        <v>753.13</v>
      </c>
      <c r="G37" s="73"/>
      <c r="H37" s="73"/>
      <c r="I37" s="73"/>
      <c r="J37" s="73">
        <f t="shared" si="2"/>
        <v>753.13</v>
      </c>
      <c r="K37" s="73">
        <f t="shared" si="3"/>
        <v>1643.04</v>
      </c>
      <c r="L37" s="33"/>
    </row>
    <row r="38" spans="1:12" ht="12.75">
      <c r="A38" s="74" t="s">
        <v>79</v>
      </c>
      <c r="B38" s="77" t="str">
        <f t="shared" si="0"/>
        <v>175</v>
      </c>
      <c r="C38" s="77" t="str">
        <f t="shared" si="1"/>
        <v>225</v>
      </c>
      <c r="D38" s="75" t="s">
        <v>80</v>
      </c>
      <c r="E38" s="73">
        <v>10000</v>
      </c>
      <c r="F38" s="73">
        <v>2340</v>
      </c>
      <c r="G38" s="73"/>
      <c r="H38" s="73"/>
      <c r="I38" s="73"/>
      <c r="J38" s="73">
        <f t="shared" si="2"/>
        <v>2340</v>
      </c>
      <c r="K38" s="73">
        <f t="shared" si="3"/>
        <v>7660</v>
      </c>
      <c r="L38" s="33"/>
    </row>
    <row r="39" spans="1:12" ht="12.75">
      <c r="A39" s="74" t="s">
        <v>81</v>
      </c>
      <c r="B39" s="77" t="str">
        <f t="shared" si="0"/>
        <v>176</v>
      </c>
      <c r="C39" s="77" t="str">
        <f t="shared" si="1"/>
        <v>226</v>
      </c>
      <c r="D39" s="75" t="s">
        <v>82</v>
      </c>
      <c r="E39" s="73">
        <v>38500</v>
      </c>
      <c r="F39" s="73">
        <v>3073.88</v>
      </c>
      <c r="G39" s="73"/>
      <c r="H39" s="73"/>
      <c r="I39" s="73"/>
      <c r="J39" s="73">
        <f t="shared" si="2"/>
        <v>3073.88</v>
      </c>
      <c r="K39" s="73">
        <f t="shared" si="3"/>
        <v>35426.12</v>
      </c>
      <c r="L39" s="33"/>
    </row>
    <row r="40" spans="1:12" ht="12.75">
      <c r="A40" s="74" t="s">
        <v>83</v>
      </c>
      <c r="B40" s="77" t="str">
        <f>IF(LEFT(TRIM(D40),3)="150","200",LEFT(TRIM(D40),3))</f>
        <v>250</v>
      </c>
      <c r="C40" s="106" t="str">
        <f>IF(RIGHT(TRIM(D40),3)="000","",IF(RIGHT(TRIM(D40),3)="XXX","X",RIGHT(TRIM(D40),3)))</f>
        <v>290</v>
      </c>
      <c r="D40" s="107" t="s">
        <v>84</v>
      </c>
      <c r="E40" s="80">
        <v>39000</v>
      </c>
      <c r="F40" s="80">
        <v>31294.08</v>
      </c>
      <c r="G40" s="73"/>
      <c r="H40" s="73"/>
      <c r="I40" s="73"/>
      <c r="J40" s="73">
        <f>F40</f>
        <v>31294.08</v>
      </c>
      <c r="K40" s="73">
        <f>E40-F40</f>
        <v>7705.919999999998</v>
      </c>
      <c r="L40" s="33"/>
    </row>
    <row r="41" spans="1:12" ht="12.75">
      <c r="A41" s="119" t="s">
        <v>173</v>
      </c>
      <c r="B41" s="77" t="str">
        <f t="shared" si="0"/>
        <v>250</v>
      </c>
      <c r="C41" s="106">
        <v>853</v>
      </c>
      <c r="D41" s="107" t="s">
        <v>84</v>
      </c>
      <c r="E41" s="80">
        <v>4000</v>
      </c>
      <c r="F41" s="80">
        <v>2056</v>
      </c>
      <c r="G41" s="73"/>
      <c r="H41" s="73"/>
      <c r="I41" s="73"/>
      <c r="J41" s="73">
        <f t="shared" si="2"/>
        <v>2056</v>
      </c>
      <c r="K41" s="73">
        <f t="shared" si="3"/>
        <v>1944</v>
      </c>
      <c r="L41" s="33"/>
    </row>
    <row r="42" spans="1:12" ht="22.5">
      <c r="A42" s="74" t="s">
        <v>85</v>
      </c>
      <c r="B42" s="77" t="str">
        <f t="shared" si="0"/>
        <v>260</v>
      </c>
      <c r="C42" s="106" t="str">
        <f t="shared" si="1"/>
        <v>300</v>
      </c>
      <c r="D42" s="107" t="s">
        <v>86</v>
      </c>
      <c r="E42" s="80">
        <f>E43</f>
        <v>7000</v>
      </c>
      <c r="F42" s="80">
        <f>F43</f>
        <v>14054.43</v>
      </c>
      <c r="G42" s="73"/>
      <c r="H42" s="73"/>
      <c r="I42" s="73"/>
      <c r="J42" s="73">
        <f t="shared" si="2"/>
        <v>14054.43</v>
      </c>
      <c r="K42" s="73">
        <f t="shared" si="3"/>
        <v>-7054.43</v>
      </c>
      <c r="L42" s="33"/>
    </row>
    <row r="43" spans="1:12" ht="12.75">
      <c r="A43" s="74" t="s">
        <v>87</v>
      </c>
      <c r="B43" s="77" t="str">
        <f t="shared" si="0"/>
        <v>264</v>
      </c>
      <c r="C43" s="77" t="str">
        <f t="shared" si="1"/>
        <v>340</v>
      </c>
      <c r="D43" s="75" t="s">
        <v>88</v>
      </c>
      <c r="E43" s="73">
        <v>7000</v>
      </c>
      <c r="F43" s="73">
        <v>14054.43</v>
      </c>
      <c r="G43" s="73"/>
      <c r="H43" s="73"/>
      <c r="I43" s="73"/>
      <c r="J43" s="73">
        <f t="shared" si="2"/>
        <v>14054.43</v>
      </c>
      <c r="K43" s="73">
        <f t="shared" si="3"/>
        <v>-7054.43</v>
      </c>
      <c r="L43" s="33"/>
    </row>
    <row r="44" spans="1:12" ht="12.75">
      <c r="A44" s="74" t="s">
        <v>89</v>
      </c>
      <c r="B44" s="77" t="str">
        <f t="shared" si="0"/>
        <v>450</v>
      </c>
      <c r="C44" s="77" t="str">
        <f t="shared" si="1"/>
        <v>X</v>
      </c>
      <c r="D44" s="75" t="s">
        <v>90</v>
      </c>
      <c r="E44" s="73">
        <f>E25-E20</f>
        <v>47896.169999999925</v>
      </c>
      <c r="F44" s="80">
        <f>F25-F20</f>
        <v>-8514.419999999925</v>
      </c>
      <c r="G44" s="73"/>
      <c r="H44" s="73"/>
      <c r="I44" s="73"/>
      <c r="J44" s="73">
        <f t="shared" si="2"/>
        <v>-8514.419999999925</v>
      </c>
      <c r="K44" s="73">
        <f t="shared" si="3"/>
        <v>56410.58999999985</v>
      </c>
      <c r="L44" s="33"/>
    </row>
    <row r="45" spans="1:12" ht="30" customHeight="1">
      <c r="A45" s="74" t="s">
        <v>91</v>
      </c>
      <c r="B45" s="77" t="str">
        <f t="shared" si="0"/>
        <v>500</v>
      </c>
      <c r="C45" s="77">
        <f t="shared" si="1"/>
      </c>
      <c r="D45" s="75" t="s">
        <v>92</v>
      </c>
      <c r="E45" s="73">
        <f>E25-E20</f>
        <v>47896.169999999925</v>
      </c>
      <c r="F45" s="73">
        <f>F25-F20</f>
        <v>-8514.419999999925</v>
      </c>
      <c r="G45" s="73"/>
      <c r="H45" s="73"/>
      <c r="I45" s="73"/>
      <c r="J45" s="73">
        <f t="shared" si="2"/>
        <v>-8514.419999999925</v>
      </c>
      <c r="K45" s="73">
        <f t="shared" si="3"/>
        <v>56410.58999999985</v>
      </c>
      <c r="L45" s="33"/>
    </row>
    <row r="46" spans="1:12" ht="12.75">
      <c r="A46" s="74" t="s">
        <v>93</v>
      </c>
      <c r="B46" s="77" t="str">
        <f t="shared" si="0"/>
        <v>700</v>
      </c>
      <c r="C46" s="77" t="str">
        <f t="shared" si="1"/>
        <v>X</v>
      </c>
      <c r="D46" s="75" t="s">
        <v>94</v>
      </c>
      <c r="E46" s="73">
        <f>E47+E48</f>
        <v>47896.169999999925</v>
      </c>
      <c r="F46" s="73">
        <f>F47+F48</f>
        <v>-8514.419999999925</v>
      </c>
      <c r="G46" s="73"/>
      <c r="H46" s="73"/>
      <c r="I46" s="73"/>
      <c r="J46" s="73">
        <f t="shared" si="2"/>
        <v>-8514.419999999925</v>
      </c>
      <c r="K46" s="73">
        <f t="shared" si="3"/>
        <v>56410.58999999985</v>
      </c>
      <c r="L46" s="33"/>
    </row>
    <row r="47" spans="1:12" ht="12.75">
      <c r="A47" s="74" t="s">
        <v>95</v>
      </c>
      <c r="B47" s="77" t="str">
        <f t="shared" si="0"/>
        <v>710</v>
      </c>
      <c r="C47" s="77" t="str">
        <f t="shared" si="1"/>
        <v>510</v>
      </c>
      <c r="D47" s="75" t="s">
        <v>96</v>
      </c>
      <c r="E47" s="73">
        <f>-E20</f>
        <v>-1488100</v>
      </c>
      <c r="F47" s="73">
        <f>-F20</f>
        <v>-1356300</v>
      </c>
      <c r="G47" s="73"/>
      <c r="H47" s="73"/>
      <c r="I47" s="73"/>
      <c r="J47" s="73">
        <f t="shared" si="2"/>
        <v>-1356300</v>
      </c>
      <c r="K47" s="73">
        <f t="shared" si="3"/>
        <v>-131800</v>
      </c>
      <c r="L47" s="33"/>
    </row>
    <row r="48" spans="1:12" ht="12.75">
      <c r="A48" s="74" t="s">
        <v>97</v>
      </c>
      <c r="B48" s="77" t="str">
        <f t="shared" si="0"/>
        <v>720</v>
      </c>
      <c r="C48" s="77" t="str">
        <f t="shared" si="1"/>
        <v>610</v>
      </c>
      <c r="D48" s="75" t="s">
        <v>98</v>
      </c>
      <c r="E48" s="73">
        <f>E25</f>
        <v>1535996.17</v>
      </c>
      <c r="F48" s="73">
        <f>F25</f>
        <v>1347785.58</v>
      </c>
      <c r="G48" s="73"/>
      <c r="H48" s="73"/>
      <c r="I48" s="73"/>
      <c r="J48" s="73">
        <f t="shared" si="2"/>
        <v>1347785.58</v>
      </c>
      <c r="K48" s="73">
        <f t="shared" si="3"/>
        <v>188210.58999999985</v>
      </c>
      <c r="L48" s="33"/>
    </row>
    <row r="49" spans="1:11" ht="12.75">
      <c r="A49" s="19"/>
      <c r="B49" s="21"/>
      <c r="C49" s="21"/>
      <c r="D49" s="21"/>
      <c r="E49" s="70"/>
      <c r="F49" s="70"/>
      <c r="G49" s="70"/>
      <c r="H49" s="70"/>
      <c r="I49" s="70"/>
      <c r="J49" s="70"/>
      <c r="K49" s="70"/>
    </row>
    <row r="50" spans="1:11" ht="12.75">
      <c r="A50" s="36" t="s">
        <v>162</v>
      </c>
      <c r="B50" s="133" t="s">
        <v>52</v>
      </c>
      <c r="C50" s="133"/>
      <c r="D50" s="11"/>
      <c r="E50" s="124" t="s">
        <v>163</v>
      </c>
      <c r="F50" s="125"/>
      <c r="G50" s="126" t="s">
        <v>167</v>
      </c>
      <c r="H50" s="127"/>
      <c r="I50" s="13" t="s">
        <v>52</v>
      </c>
      <c r="J50" s="124" t="s">
        <v>166</v>
      </c>
      <c r="K50" s="124"/>
    </row>
    <row r="51" spans="1:11" ht="12.75">
      <c r="A51" s="9"/>
      <c r="B51" s="9" t="s">
        <v>53</v>
      </c>
      <c r="C51" s="9"/>
      <c r="D51" s="9"/>
      <c r="E51" s="8" t="s">
        <v>54</v>
      </c>
      <c r="F51" s="7"/>
      <c r="G51" s="7"/>
      <c r="H51" s="7"/>
      <c r="I51" s="7" t="s">
        <v>53</v>
      </c>
      <c r="J51" s="7" t="s">
        <v>54</v>
      </c>
      <c r="K51" s="7"/>
    </row>
    <row r="52" spans="6:11" ht="12.75">
      <c r="F52" s="7"/>
      <c r="G52" s="7"/>
      <c r="H52" s="11"/>
      <c r="I52" s="11"/>
      <c r="J52" s="7"/>
      <c r="K52" s="7"/>
    </row>
    <row r="53" spans="1:11" ht="12.75">
      <c r="A53" s="37" t="s">
        <v>101</v>
      </c>
      <c r="B53" s="136"/>
      <c r="C53" s="136"/>
      <c r="D53" s="9"/>
      <c r="E53" s="137" t="s">
        <v>100</v>
      </c>
      <c r="F53" s="125"/>
      <c r="G53" s="7"/>
      <c r="H53" s="7"/>
      <c r="I53" s="7"/>
      <c r="J53" s="7"/>
      <c r="K53" s="7"/>
    </row>
    <row r="54" spans="1:11" ht="12.75">
      <c r="A54" s="9"/>
      <c r="B54" s="9" t="s">
        <v>53</v>
      </c>
      <c r="C54" s="9"/>
      <c r="D54" s="9"/>
      <c r="E54" s="8" t="s">
        <v>54</v>
      </c>
      <c r="F54" s="7"/>
      <c r="G54" s="7"/>
      <c r="H54" s="7"/>
      <c r="I54" s="7"/>
      <c r="J54" s="7"/>
      <c r="K54" s="7"/>
    </row>
    <row r="55" spans="5:11" ht="12.75">
      <c r="E55" s="23" t="s">
        <v>44</v>
      </c>
      <c r="F55" s="24"/>
      <c r="G55" s="24"/>
      <c r="H55" s="134" t="s">
        <v>100</v>
      </c>
      <c r="I55" s="135"/>
      <c r="J55" s="135"/>
      <c r="K55" s="135"/>
    </row>
    <row r="56" spans="5:9" ht="12.75">
      <c r="E56" s="7"/>
      <c r="F56" s="7"/>
      <c r="G56" s="7"/>
      <c r="H56" s="24" t="s">
        <v>38</v>
      </c>
      <c r="I56" s="3"/>
    </row>
    <row r="57" spans="5:11" ht="33.75">
      <c r="E57" s="25" t="s">
        <v>56</v>
      </c>
      <c r="F57" s="24"/>
      <c r="G57" s="78" t="s">
        <v>103</v>
      </c>
      <c r="H57" s="24"/>
      <c r="I57" s="131" t="s">
        <v>100</v>
      </c>
      <c r="J57" s="132"/>
      <c r="K57" s="132"/>
    </row>
    <row r="58" spans="5:9" ht="12.75">
      <c r="E58" s="24" t="s">
        <v>43</v>
      </c>
      <c r="F58" s="24"/>
      <c r="G58" s="24"/>
      <c r="I58" s="3"/>
    </row>
    <row r="59" spans="1:11" ht="12.75">
      <c r="A59" s="68" t="s">
        <v>57</v>
      </c>
      <c r="B59" s="129" t="s">
        <v>102</v>
      </c>
      <c r="C59" s="129"/>
      <c r="D59" s="129"/>
      <c r="E59" s="129"/>
      <c r="F59" s="69"/>
      <c r="G59" s="130" t="s">
        <v>100</v>
      </c>
      <c r="H59" s="130"/>
      <c r="I59" s="130"/>
      <c r="J59" s="130"/>
      <c r="K59" s="130"/>
    </row>
    <row r="60" spans="1:10" ht="12" customHeight="1">
      <c r="A60" s="26"/>
      <c r="B60" s="35"/>
      <c r="C60" s="27"/>
      <c r="D60" s="27"/>
      <c r="E60" s="13"/>
      <c r="F60" s="13" t="s">
        <v>53</v>
      </c>
      <c r="G60" s="13"/>
      <c r="H60" s="67" t="s">
        <v>55</v>
      </c>
      <c r="I60" s="32"/>
      <c r="J60" s="32"/>
    </row>
    <row r="61" spans="1:10" ht="9.75" customHeight="1">
      <c r="A61" s="9"/>
      <c r="B61" s="9"/>
      <c r="C61" s="9"/>
      <c r="D61" s="9"/>
      <c r="E61" s="8"/>
      <c r="F61" s="8"/>
      <c r="G61" s="9"/>
      <c r="H61" s="9"/>
      <c r="I61" s="28"/>
      <c r="J61"/>
    </row>
    <row r="62" spans="1:10" ht="13.5" customHeight="1">
      <c r="A62" s="9" t="s">
        <v>39</v>
      </c>
      <c r="B62" s="9"/>
      <c r="C62" s="9"/>
      <c r="D62" s="9"/>
      <c r="E62" s="11"/>
      <c r="F62" s="12"/>
      <c r="G62" s="12"/>
      <c r="H62" s="12"/>
      <c r="I62" s="29"/>
      <c r="J62" s="29"/>
    </row>
  </sheetData>
  <sheetProtection/>
  <mergeCells count="14">
    <mergeCell ref="B59:E59"/>
    <mergeCell ref="G59:K59"/>
    <mergeCell ref="I57:K57"/>
    <mergeCell ref="J50:K50"/>
    <mergeCell ref="B50:C50"/>
    <mergeCell ref="H55:K55"/>
    <mergeCell ref="B53:C53"/>
    <mergeCell ref="E53:F53"/>
    <mergeCell ref="A2:I2"/>
    <mergeCell ref="A3:I3"/>
    <mergeCell ref="A5:G5"/>
    <mergeCell ref="E50:F50"/>
    <mergeCell ref="G50:H50"/>
    <mergeCell ref="B11:I11"/>
  </mergeCells>
  <printOptions/>
  <pageMargins left="0.3937007874015748" right="0.3937007874015748" top="0.17" bottom="0.16" header="0.17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43.625" style="82" customWidth="1"/>
    <col min="2" max="2" width="9.625" style="0" customWidth="1"/>
    <col min="3" max="3" width="7.375" style="0" bestFit="1" customWidth="1"/>
    <col min="4" max="4" width="13.75390625" style="0" customWidth="1"/>
    <col min="5" max="5" width="13.625" style="0" customWidth="1"/>
    <col min="6" max="6" width="11.375" style="0" customWidth="1"/>
    <col min="7" max="7" width="12.00390625" style="0" customWidth="1"/>
    <col min="8" max="8" width="12.25390625" style="0" customWidth="1"/>
    <col min="9" max="9" width="11.25390625" style="0" customWidth="1"/>
    <col min="10" max="10" width="12.125" style="0" customWidth="1"/>
  </cols>
  <sheetData>
    <row r="1" spans="2:6" ht="12.75">
      <c r="B1" s="132" t="s">
        <v>175</v>
      </c>
      <c r="C1" s="132"/>
      <c r="D1" s="132"/>
      <c r="E1" s="132"/>
      <c r="F1" s="132"/>
    </row>
    <row r="2" ht="12.75">
      <c r="A2" s="82" t="s">
        <v>107</v>
      </c>
    </row>
    <row r="3" spans="1:9" ht="12.75">
      <c r="A3" s="138" t="s">
        <v>108</v>
      </c>
      <c r="B3" s="139"/>
      <c r="C3" s="139"/>
      <c r="D3" s="139"/>
      <c r="E3" s="139"/>
      <c r="F3" s="139"/>
      <c r="G3" s="139"/>
      <c r="H3" s="139"/>
      <c r="I3" s="139"/>
    </row>
    <row r="4" spans="1:2" ht="12.75">
      <c r="A4" s="82" t="s">
        <v>109</v>
      </c>
      <c r="B4" s="83" t="s">
        <v>110</v>
      </c>
    </row>
    <row r="5" spans="1:5" ht="12.75">
      <c r="A5" s="82" t="s">
        <v>111</v>
      </c>
      <c r="B5" s="83" t="s">
        <v>112</v>
      </c>
      <c r="C5" s="140" t="s">
        <v>113</v>
      </c>
      <c r="D5" s="140"/>
      <c r="E5" s="140"/>
    </row>
    <row r="6" spans="1:9" ht="25.5" customHeight="1">
      <c r="A6" s="82" t="s">
        <v>114</v>
      </c>
      <c r="B6" s="141" t="s">
        <v>105</v>
      </c>
      <c r="C6" s="142"/>
      <c r="D6" s="142"/>
      <c r="E6" s="142"/>
      <c r="F6" s="142"/>
      <c r="G6" s="142"/>
      <c r="H6" s="142"/>
      <c r="I6" s="142"/>
    </row>
    <row r="7" ht="13.5" thickBot="1">
      <c r="A7" s="84" t="s">
        <v>115</v>
      </c>
    </row>
    <row r="8" spans="1:10" ht="60" customHeight="1">
      <c r="A8" s="85" t="s">
        <v>116</v>
      </c>
      <c r="B8" s="85" t="s">
        <v>117</v>
      </c>
      <c r="C8" s="85" t="s">
        <v>118</v>
      </c>
      <c r="D8" s="85" t="s">
        <v>119</v>
      </c>
      <c r="E8" s="85" t="s">
        <v>120</v>
      </c>
      <c r="F8" s="85" t="s">
        <v>121</v>
      </c>
      <c r="G8" s="85" t="s">
        <v>122</v>
      </c>
      <c r="H8" s="85" t="s">
        <v>123</v>
      </c>
      <c r="I8" s="85" t="s">
        <v>124</v>
      </c>
      <c r="J8" s="85" t="s">
        <v>125</v>
      </c>
    </row>
    <row r="9" spans="1:10" s="81" customFormat="1" ht="13.5" thickBo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</row>
    <row r="10" spans="1:10" ht="24" customHeight="1">
      <c r="A10" s="87" t="s">
        <v>59</v>
      </c>
      <c r="B10" s="88" t="s">
        <v>126</v>
      </c>
      <c r="C10" s="88" t="s">
        <v>127</v>
      </c>
      <c r="D10" s="89">
        <f>D11+D12</f>
        <v>11500</v>
      </c>
      <c r="E10" s="89">
        <f>E11+E12</f>
        <v>11353.04</v>
      </c>
      <c r="F10" s="89">
        <f>F11+F12</f>
        <v>0</v>
      </c>
      <c r="G10" s="90">
        <v>0</v>
      </c>
      <c r="H10" s="90">
        <v>0</v>
      </c>
      <c r="I10" s="90">
        <f aca="true" t="shared" si="0" ref="I10:I22">E10</f>
        <v>11353.04</v>
      </c>
      <c r="J10" s="91">
        <f>D10-I10</f>
        <v>146.95999999999913</v>
      </c>
    </row>
    <row r="11" spans="1:10" ht="19.5" customHeight="1">
      <c r="A11" s="92" t="s">
        <v>128</v>
      </c>
      <c r="B11" s="93" t="s">
        <v>129</v>
      </c>
      <c r="C11" s="93" t="s">
        <v>130</v>
      </c>
      <c r="D11" s="94">
        <v>11500</v>
      </c>
      <c r="E11" s="94">
        <v>11200</v>
      </c>
      <c r="F11" s="94"/>
      <c r="G11" s="94">
        <v>0</v>
      </c>
      <c r="H11" s="94">
        <v>0</v>
      </c>
      <c r="I11" s="94">
        <f t="shared" si="0"/>
        <v>11200</v>
      </c>
      <c r="J11" s="94">
        <f aca="true" t="shared" si="1" ref="J11:J22">D11-I11</f>
        <v>300</v>
      </c>
    </row>
    <row r="12" spans="1:10" ht="19.5" customHeight="1">
      <c r="A12" s="92" t="s">
        <v>131</v>
      </c>
      <c r="B12" s="93"/>
      <c r="C12" s="93" t="s">
        <v>130</v>
      </c>
      <c r="D12" s="94"/>
      <c r="E12" s="94">
        <v>153.04</v>
      </c>
      <c r="F12" s="94">
        <v>0</v>
      </c>
      <c r="G12" s="94">
        <v>0</v>
      </c>
      <c r="H12" s="94">
        <v>0</v>
      </c>
      <c r="I12" s="94">
        <f t="shared" si="0"/>
        <v>153.04</v>
      </c>
      <c r="J12" s="94">
        <f t="shared" si="1"/>
        <v>-153.04</v>
      </c>
    </row>
    <row r="13" spans="1:10" ht="21" customHeight="1">
      <c r="A13" s="92" t="s">
        <v>65</v>
      </c>
      <c r="B13" s="93" t="s">
        <v>132</v>
      </c>
      <c r="C13" s="93" t="s">
        <v>133</v>
      </c>
      <c r="D13" s="80">
        <f>D14+D19+D20</f>
        <v>11653.04</v>
      </c>
      <c r="E13" s="80">
        <f>E14+E19+E20</f>
        <v>0</v>
      </c>
      <c r="F13" s="80">
        <f>F22+F14+F19+F20</f>
        <v>0</v>
      </c>
      <c r="G13" s="94">
        <v>0</v>
      </c>
      <c r="H13" s="94">
        <v>0</v>
      </c>
      <c r="I13" s="94">
        <f t="shared" si="0"/>
        <v>0</v>
      </c>
      <c r="J13" s="94">
        <f t="shared" si="1"/>
        <v>11653.04</v>
      </c>
    </row>
    <row r="14" spans="1:10" ht="22.5" customHeight="1">
      <c r="A14" s="92" t="s">
        <v>73</v>
      </c>
      <c r="B14" s="93" t="s">
        <v>134</v>
      </c>
      <c r="C14" s="93" t="s">
        <v>135</v>
      </c>
      <c r="D14" s="94">
        <f>D17+D18+D16+D15</f>
        <v>0</v>
      </c>
      <c r="E14" s="94">
        <f>E17+E18+E15+E16</f>
        <v>0</v>
      </c>
      <c r="F14" s="94">
        <v>0</v>
      </c>
      <c r="G14" s="94">
        <v>0</v>
      </c>
      <c r="H14" s="94">
        <v>0</v>
      </c>
      <c r="I14" s="94">
        <f>E14</f>
        <v>0</v>
      </c>
      <c r="J14" s="94">
        <f t="shared" si="1"/>
        <v>0</v>
      </c>
    </row>
    <row r="15" spans="1:10" ht="22.5" customHeight="1">
      <c r="A15" s="92" t="s">
        <v>136</v>
      </c>
      <c r="B15" s="93" t="s">
        <v>137</v>
      </c>
      <c r="C15" s="93" t="s">
        <v>138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f t="shared" si="0"/>
        <v>0</v>
      </c>
      <c r="J15" s="94">
        <f t="shared" si="1"/>
        <v>0</v>
      </c>
    </row>
    <row r="16" spans="1:10" ht="22.5" customHeight="1">
      <c r="A16" s="92" t="s">
        <v>139</v>
      </c>
      <c r="B16" s="93" t="s">
        <v>140</v>
      </c>
      <c r="C16" s="93" t="s">
        <v>141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f t="shared" si="0"/>
        <v>0</v>
      </c>
      <c r="J16" s="94">
        <f t="shared" si="1"/>
        <v>0</v>
      </c>
    </row>
    <row r="17" spans="1:10" ht="22.5" customHeight="1">
      <c r="A17" s="92" t="s">
        <v>142</v>
      </c>
      <c r="B17" s="93" t="s">
        <v>143</v>
      </c>
      <c r="C17" s="93" t="s">
        <v>144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f t="shared" si="0"/>
        <v>0</v>
      </c>
      <c r="J17" s="94">
        <f t="shared" si="1"/>
        <v>0</v>
      </c>
    </row>
    <row r="18" spans="1:10" ht="23.25" customHeight="1">
      <c r="A18" s="92" t="s">
        <v>81</v>
      </c>
      <c r="B18" s="93" t="s">
        <v>145</v>
      </c>
      <c r="C18" s="93" t="s">
        <v>146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f t="shared" si="0"/>
        <v>0</v>
      </c>
      <c r="J18" s="94">
        <f t="shared" si="1"/>
        <v>0</v>
      </c>
    </row>
    <row r="19" spans="1:10" ht="21" customHeight="1">
      <c r="A19" s="92" t="s">
        <v>83</v>
      </c>
      <c r="B19" s="93" t="s">
        <v>147</v>
      </c>
      <c r="C19" s="93" t="s">
        <v>148</v>
      </c>
      <c r="D19" s="94">
        <v>6500</v>
      </c>
      <c r="E19" s="94">
        <v>0</v>
      </c>
      <c r="F19" s="94">
        <v>0</v>
      </c>
      <c r="G19" s="94">
        <v>0</v>
      </c>
      <c r="H19" s="94">
        <v>0</v>
      </c>
      <c r="I19" s="94">
        <f t="shared" si="0"/>
        <v>0</v>
      </c>
      <c r="J19" s="94">
        <f t="shared" si="1"/>
        <v>6500</v>
      </c>
    </row>
    <row r="20" spans="1:10" ht="19.5" customHeight="1">
      <c r="A20" s="92" t="s">
        <v>85</v>
      </c>
      <c r="B20" s="93" t="s">
        <v>149</v>
      </c>
      <c r="C20" s="93" t="s">
        <v>150</v>
      </c>
      <c r="D20" s="94">
        <f>D21+D22</f>
        <v>5153.04</v>
      </c>
      <c r="E20" s="94">
        <f>E21+E22</f>
        <v>0</v>
      </c>
      <c r="F20" s="94">
        <v>0</v>
      </c>
      <c r="G20" s="94">
        <v>0</v>
      </c>
      <c r="H20" s="94">
        <v>0</v>
      </c>
      <c r="I20" s="94">
        <f t="shared" si="0"/>
        <v>0</v>
      </c>
      <c r="J20" s="94">
        <f t="shared" si="1"/>
        <v>5153.04</v>
      </c>
    </row>
    <row r="21" spans="1:10" ht="18.75" customHeight="1">
      <c r="A21" s="92" t="s">
        <v>151</v>
      </c>
      <c r="B21" s="93" t="s">
        <v>152</v>
      </c>
      <c r="C21" s="93" t="s">
        <v>153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f t="shared" si="0"/>
        <v>0</v>
      </c>
      <c r="J21" s="94">
        <f t="shared" si="1"/>
        <v>0</v>
      </c>
    </row>
    <row r="22" spans="1:10" ht="18" customHeight="1">
      <c r="A22" s="92" t="s">
        <v>87</v>
      </c>
      <c r="B22" s="93" t="s">
        <v>154</v>
      </c>
      <c r="C22" s="93" t="s">
        <v>155</v>
      </c>
      <c r="D22" s="94">
        <v>5153.04</v>
      </c>
      <c r="E22" s="94">
        <v>0</v>
      </c>
      <c r="F22" s="94">
        <v>0</v>
      </c>
      <c r="G22" s="94">
        <v>0</v>
      </c>
      <c r="H22" s="94">
        <v>0</v>
      </c>
      <c r="I22" s="94">
        <f t="shared" si="0"/>
        <v>0</v>
      </c>
      <c r="J22" s="95">
        <f t="shared" si="1"/>
        <v>5153.04</v>
      </c>
    </row>
    <row r="23" spans="1:10" ht="20.25" customHeight="1">
      <c r="A23" s="92" t="s">
        <v>89</v>
      </c>
      <c r="B23" s="93" t="s">
        <v>156</v>
      </c>
      <c r="C23" s="93" t="s">
        <v>133</v>
      </c>
      <c r="D23" s="94"/>
      <c r="E23" s="94"/>
      <c r="F23" s="94">
        <v>0</v>
      </c>
      <c r="G23" s="94">
        <v>0</v>
      </c>
      <c r="H23" s="94">
        <v>0</v>
      </c>
      <c r="I23" s="94"/>
      <c r="J23" s="94"/>
    </row>
    <row r="24" spans="1:10" ht="23.25" customHeight="1">
      <c r="A24" s="92" t="s">
        <v>93</v>
      </c>
      <c r="B24" s="93" t="s">
        <v>157</v>
      </c>
      <c r="C24" s="93" t="s">
        <v>133</v>
      </c>
      <c r="D24" s="94">
        <f>D25+D26</f>
        <v>153.04000000000087</v>
      </c>
      <c r="E24" s="94">
        <f>E25+E26</f>
        <v>-11353.04</v>
      </c>
      <c r="F24" s="94">
        <v>0</v>
      </c>
      <c r="G24" s="94">
        <v>0</v>
      </c>
      <c r="H24" s="94">
        <v>0</v>
      </c>
      <c r="I24" s="94">
        <f>I25+I26</f>
        <v>-11353.04</v>
      </c>
      <c r="J24" s="94">
        <f>J25+J26</f>
        <v>11506.080000000002</v>
      </c>
    </row>
    <row r="25" spans="1:10" ht="21" customHeight="1">
      <c r="A25" s="92" t="s">
        <v>95</v>
      </c>
      <c r="B25" s="93" t="s">
        <v>158</v>
      </c>
      <c r="C25" s="93" t="s">
        <v>159</v>
      </c>
      <c r="D25" s="94">
        <f>-D10</f>
        <v>-11500</v>
      </c>
      <c r="E25" s="94">
        <f>-E10</f>
        <v>-11353.04</v>
      </c>
      <c r="F25" s="94">
        <v>0</v>
      </c>
      <c r="G25" s="94">
        <v>0</v>
      </c>
      <c r="H25" s="94">
        <v>0</v>
      </c>
      <c r="I25" s="94">
        <f>-I10</f>
        <v>-11353.04</v>
      </c>
      <c r="J25" s="94">
        <f>-J10</f>
        <v>-146.95999999999913</v>
      </c>
    </row>
    <row r="26" spans="1:10" ht="25.5" customHeight="1">
      <c r="A26" s="96" t="s">
        <v>97</v>
      </c>
      <c r="B26" s="93" t="s">
        <v>160</v>
      </c>
      <c r="C26" s="93" t="s">
        <v>161</v>
      </c>
      <c r="D26" s="94">
        <f>D13</f>
        <v>11653.04</v>
      </c>
      <c r="E26" s="94">
        <f>E13</f>
        <v>0</v>
      </c>
      <c r="F26" s="94">
        <v>0</v>
      </c>
      <c r="G26" s="94">
        <v>0</v>
      </c>
      <c r="H26" s="94">
        <v>0</v>
      </c>
      <c r="I26" s="94">
        <f>I13</f>
        <v>0</v>
      </c>
      <c r="J26" s="94">
        <f>J13</f>
        <v>11653.04</v>
      </c>
    </row>
    <row r="28" spans="1:4" ht="12.75">
      <c r="A28" s="82" t="s">
        <v>162</v>
      </c>
      <c r="B28" s="97"/>
      <c r="D28" s="97" t="s">
        <v>163</v>
      </c>
    </row>
    <row r="29" spans="2:4" ht="12.75">
      <c r="B29" s="81" t="s">
        <v>164</v>
      </c>
      <c r="D29" s="81" t="s">
        <v>54</v>
      </c>
    </row>
    <row r="30" spans="1:4" ht="12.75">
      <c r="A30" s="82" t="s">
        <v>165</v>
      </c>
      <c r="B30" s="97"/>
      <c r="D30" s="97" t="s">
        <v>166</v>
      </c>
    </row>
    <row r="31" spans="2:4" ht="12.75">
      <c r="B31" s="81" t="s">
        <v>164</v>
      </c>
      <c r="D31" s="81" t="s">
        <v>54</v>
      </c>
    </row>
  </sheetData>
  <sheetProtection/>
  <mergeCells count="4">
    <mergeCell ref="B1:F1"/>
    <mergeCell ref="A3:I3"/>
    <mergeCell ref="C5:E5"/>
    <mergeCell ref="B6:I6"/>
  </mergeCells>
  <printOptions/>
  <pageMargins left="0.31496062992125984" right="0.31496062992125984" top="0.5511811023622047" bottom="0.35433070866141736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Ольга</cp:lastModifiedBy>
  <cp:lastPrinted>2018-11-29T17:36:31Z</cp:lastPrinted>
  <dcterms:created xsi:type="dcterms:W3CDTF">1999-06-18T11:49:53Z</dcterms:created>
  <dcterms:modified xsi:type="dcterms:W3CDTF">2018-11-29T17:36:35Z</dcterms:modified>
  <cp:category/>
  <cp:version/>
  <cp:contentType/>
  <cp:contentStatus/>
</cp:coreProperties>
</file>